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1.Training Department\11. Paramarsha Program\8.PatronageFundConuselling\"/>
    </mc:Choice>
  </mc:AlternateContent>
  <xr:revisionPtr revIDLastSave="0" documentId="13_ncr:1_{0688219B-2336-4D77-8A9F-8970DF19A21C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1.ProducersCoop" sheetId="2" r:id="rId1"/>
    <sheet name="2.ConsumerCoop" sheetId="3" r:id="rId2"/>
    <sheet name="3.LaborCoop" sheetId="4" r:id="rId3"/>
    <sheet name="4.SavingandCredit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4" l="1"/>
  <c r="C15" i="4" s="1"/>
  <c r="C2" i="4"/>
  <c r="D2" i="4" s="1"/>
  <c r="E2" i="4" s="1"/>
  <c r="C14" i="3"/>
  <c r="C15" i="3" s="1"/>
  <c r="C2" i="3"/>
  <c r="D2" i="3" s="1"/>
  <c r="E2" i="3" s="1"/>
  <c r="C14" i="2"/>
  <c r="C15" i="2" s="1"/>
  <c r="C2" i="2"/>
  <c r="D2" i="2" s="1"/>
  <c r="E2" i="2" s="1"/>
  <c r="F4" i="2" s="1"/>
  <c r="F17" i="1"/>
  <c r="F9" i="1"/>
  <c r="F10" i="1"/>
  <c r="F11" i="1"/>
  <c r="F12" i="1"/>
  <c r="F13" i="1"/>
  <c r="F14" i="1"/>
  <c r="F15" i="1"/>
  <c r="F16" i="1"/>
  <c r="F8" i="1"/>
  <c r="F5" i="1"/>
  <c r="E17" i="1"/>
  <c r="E16" i="1"/>
  <c r="C16" i="1"/>
  <c r="C17" i="1" s="1"/>
  <c r="C2" i="1"/>
  <c r="D2" i="1" s="1"/>
  <c r="E2" i="1" s="1"/>
  <c r="F4" i="4" l="1"/>
  <c r="D13" i="4" s="1"/>
  <c r="D12" i="4"/>
  <c r="D8" i="4"/>
  <c r="D11" i="4"/>
  <c r="D10" i="4"/>
  <c r="D6" i="4"/>
  <c r="D14" i="4"/>
  <c r="F4" i="3"/>
  <c r="D13" i="3"/>
  <c r="D9" i="3"/>
  <c r="D11" i="3"/>
  <c r="D7" i="3"/>
  <c r="D12" i="3"/>
  <c r="D8" i="3"/>
  <c r="D10" i="3"/>
  <c r="D6" i="3"/>
  <c r="D14" i="3"/>
  <c r="D7" i="2"/>
  <c r="D11" i="2"/>
  <c r="D6" i="2"/>
  <c r="D13" i="2"/>
  <c r="D10" i="2"/>
  <c r="D8" i="2"/>
  <c r="D12" i="2"/>
  <c r="D9" i="2"/>
  <c r="D14" i="2"/>
  <c r="E5" i="1"/>
  <c r="E4" i="1"/>
  <c r="F4" i="1" s="1"/>
  <c r="D7" i="4" l="1"/>
  <c r="D9" i="4"/>
  <c r="D15" i="4"/>
  <c r="D15" i="3"/>
  <c r="D9" i="1"/>
  <c r="D11" i="1"/>
  <c r="D13" i="1"/>
  <c r="D16" i="1"/>
  <c r="D14" i="1"/>
  <c r="D12" i="1"/>
  <c r="D10" i="1"/>
  <c r="D8" i="1"/>
  <c r="D15" i="1"/>
  <c r="D15" i="2" l="1"/>
  <c r="D17" i="1"/>
</calcChain>
</file>

<file path=xl/sharedStrings.xml><?xml version="1.0" encoding="utf-8"?>
<sst xmlns="http://schemas.openxmlformats.org/spreadsheetml/2006/main" count="80" uniqueCount="28">
  <si>
    <t>qm=;</t>
  </si>
  <si>
    <t>;b:osf] gfd</t>
  </si>
  <si>
    <t>artdf k|fKt Aofh</t>
  </si>
  <si>
    <t>/fd</t>
  </si>
  <si>
    <t>xl/</t>
  </si>
  <si>
    <t>l;tf</t>
  </si>
  <si>
    <t>lutf</t>
  </si>
  <si>
    <t>kb\df</t>
  </si>
  <si>
    <t>;'wg</t>
  </si>
  <si>
    <t>xs{</t>
  </si>
  <si>
    <t>afn]Gb|</t>
  </si>
  <si>
    <t>Total</t>
  </si>
  <si>
    <t>C0fdf k|lt;o Aofh e'QmfgLdf ;+/IfLt k'hL lkmtf{ sf]if /sd -^) k|ltzt_</t>
  </si>
  <si>
    <t>artdf k|lt;o Aofh k|fKtLdf ;+/IfLt k'hL lkmtf{ sf]if /sd -$) k|ltzt_</t>
  </si>
  <si>
    <r>
      <t xml:space="preserve">artafkt kfpg'kg]{ </t>
    </r>
    <r>
      <rPr>
        <sz val="18"/>
        <color theme="1"/>
        <rFont val="Times New Roman"/>
        <family val="1"/>
      </rPr>
      <t>PF</t>
    </r>
  </si>
  <si>
    <t>cg'kft</t>
  </si>
  <si>
    <t>C0fdf Aofh e'QmfgL</t>
  </si>
  <si>
    <r>
      <t xml:space="preserve">C0fafkt kfpg'kg]{ </t>
    </r>
    <r>
      <rPr>
        <sz val="18"/>
        <color theme="1"/>
        <rFont val="Times New Roman"/>
        <family val="1"/>
      </rPr>
      <t>PF</t>
    </r>
  </si>
  <si>
    <t>cGo afls</t>
  </si>
  <si>
    <t>hu]8f sf]if -@% k|ltzt_</t>
  </si>
  <si>
    <t>hu]8f sf]if k5Lsf] afls</t>
  </si>
  <si>
    <t>;+/IfLt k'hL lkmtf{ sf]if -@% k|ltzt_</t>
  </si>
  <si>
    <t>v'b gfkmf</t>
  </si>
  <si>
    <t>pkh ljlqm d'No -?_</t>
  </si>
  <si>
    <r>
      <t xml:space="preserve">kfpg'kg]{ </t>
    </r>
    <r>
      <rPr>
        <sz val="18"/>
        <color theme="1"/>
        <rFont val="Times New Roman"/>
        <family val="1"/>
      </rPr>
      <t>PF</t>
    </r>
  </si>
  <si>
    <t>cg'kft -k|lt ! ?k}of ljlqm d'No_</t>
  </si>
  <si>
    <t>k|fKt Hofnf -?_</t>
  </si>
  <si>
    <t>vl/b d'No -?_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</si>
</sst>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Khaki"/>
    </font>
    <font>
      <sz val="12"/>
      <color theme="1"/>
      <name val="Khaki"/>
    </font>
    <font>
      <sz val="14"/>
      <color theme="1"/>
      <name val="Khaki"/>
    </font>
    <font>
      <sz val="16"/>
      <color theme="1"/>
      <name val="Khaki"/>
    </font>
    <font>
      <sz val="18"/>
      <color theme="1"/>
      <name val="Khaki"/>
    </font>
    <font>
      <sz val="11"/>
      <color theme="1"/>
      <name val="Fontasy Himali"/>
      <family val="5"/>
    </font>
    <font>
      <sz val="18"/>
      <color theme="1"/>
      <name val="Times New Roman"/>
      <family val="1"/>
    </font>
    <font>
      <sz val="14"/>
      <color theme="1"/>
      <name val="Fontasy Himali"/>
      <family val="5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6" fillId="0" borderId="0" xfId="0" applyFont="1"/>
    <xf numFmtId="43" fontId="7" fillId="0" borderId="5" xfId="0" applyNumberFormat="1" applyFont="1" applyBorder="1"/>
    <xf numFmtId="0" fontId="0" fillId="3" borderId="0" xfId="0" applyFill="1"/>
    <xf numFmtId="0" fontId="2" fillId="3" borderId="0" xfId="0" applyFont="1" applyFill="1"/>
    <xf numFmtId="0" fontId="6" fillId="3" borderId="0" xfId="0" applyFont="1" applyFill="1"/>
    <xf numFmtId="0" fontId="0" fillId="3" borderId="1" xfId="0" applyFill="1" applyBorder="1"/>
    <xf numFmtId="43" fontId="7" fillId="3" borderId="1" xfId="1" applyFont="1" applyFill="1" applyBorder="1"/>
    <xf numFmtId="43" fontId="7" fillId="3" borderId="2" xfId="1" applyFont="1" applyFill="1" applyBorder="1"/>
    <xf numFmtId="2" fontId="7" fillId="3" borderId="1" xfId="0" applyNumberFormat="1" applyFont="1" applyFill="1" applyBorder="1"/>
    <xf numFmtId="0" fontId="7" fillId="3" borderId="0" xfId="0" applyFont="1" applyFill="1"/>
    <xf numFmtId="0" fontId="0" fillId="10" borderId="6" xfId="0" applyFill="1" applyBorder="1"/>
    <xf numFmtId="43" fontId="7" fillId="10" borderId="7" xfId="0" applyNumberFormat="1" applyFont="1" applyFill="1" applyBorder="1"/>
    <xf numFmtId="43" fontId="7" fillId="10" borderId="10" xfId="0" applyNumberFormat="1" applyFont="1" applyFill="1" applyBorder="1"/>
    <xf numFmtId="0" fontId="0" fillId="3" borderId="11" xfId="0" applyFill="1" applyBorder="1"/>
    <xf numFmtId="43" fontId="7" fillId="3" borderId="11" xfId="1" applyFont="1" applyFill="1" applyBorder="1"/>
    <xf numFmtId="2" fontId="7" fillId="3" borderId="11" xfId="0" applyNumberFormat="1" applyFont="1" applyFill="1" applyBorder="1"/>
    <xf numFmtId="0" fontId="6" fillId="8" borderId="6" xfId="0" applyFont="1" applyFill="1" applyBorder="1"/>
    <xf numFmtId="0" fontId="6" fillId="8" borderId="7" xfId="0" applyFont="1" applyFill="1" applyBorder="1"/>
    <xf numFmtId="43" fontId="7" fillId="7" borderId="7" xfId="0" applyNumberFormat="1" applyFont="1" applyFill="1" applyBorder="1"/>
    <xf numFmtId="43" fontId="7" fillId="5" borderId="8" xfId="0" applyNumberFormat="1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5" fillId="4" borderId="8" xfId="0" applyFont="1" applyFill="1" applyBorder="1"/>
    <xf numFmtId="0" fontId="3" fillId="3" borderId="11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43" fontId="7" fillId="6" borderId="13" xfId="0" applyNumberFormat="1" applyFont="1" applyFill="1" applyBorder="1"/>
    <xf numFmtId="0" fontId="5" fillId="0" borderId="3" xfId="0" applyFont="1" applyBorder="1" applyAlignment="1">
      <alignment wrapText="1"/>
    </xf>
    <xf numFmtId="43" fontId="7" fillId="2" borderId="5" xfId="1" applyFont="1" applyFill="1" applyBorder="1"/>
    <xf numFmtId="0" fontId="4" fillId="3" borderId="4" xfId="0" applyFont="1" applyFill="1" applyBorder="1"/>
    <xf numFmtId="0" fontId="9" fillId="3" borderId="3" xfId="0" applyFont="1" applyFill="1" applyBorder="1"/>
    <xf numFmtId="43" fontId="7" fillId="10" borderId="3" xfId="0" applyNumberFormat="1" applyFont="1" applyFill="1" applyBorder="1"/>
    <xf numFmtId="0" fontId="0" fillId="10" borderId="4" xfId="0" applyFill="1" applyBorder="1"/>
    <xf numFmtId="0" fontId="5" fillId="2" borderId="6" xfId="0" applyFont="1" applyFill="1" applyBorder="1"/>
    <xf numFmtId="43" fontId="7" fillId="2" borderId="5" xfId="0" applyNumberFormat="1" applyFont="1" applyFill="1" applyBorder="1"/>
    <xf numFmtId="43" fontId="7" fillId="2" borderId="3" xfId="1" applyFont="1" applyFill="1" applyBorder="1"/>
    <xf numFmtId="0" fontId="5" fillId="0" borderId="14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43" fontId="7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43" fontId="7" fillId="10" borderId="7" xfId="0" applyNumberFormat="1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43" fontId="7" fillId="3" borderId="11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8" borderId="7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164" fontId="0" fillId="9" borderId="4" xfId="0" applyNumberFormat="1" applyFill="1" applyBorder="1" applyAlignment="1">
      <alignment horizontal="center"/>
    </xf>
    <xf numFmtId="164" fontId="0" fillId="9" borderId="5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DF3A-57A2-4FB6-B602-B92EE8C3EB4B}">
  <dimension ref="A1:S27"/>
  <sheetViews>
    <sheetView workbookViewId="0">
      <selection activeCell="E8" sqref="E8"/>
    </sheetView>
  </sheetViews>
  <sheetFormatPr defaultRowHeight="15" x14ac:dyDescent="0.25"/>
  <cols>
    <col min="1" max="1" width="11" customWidth="1"/>
    <col min="2" max="2" width="19.5703125" customWidth="1"/>
    <col min="3" max="3" width="27.140625" customWidth="1"/>
    <col min="4" max="4" width="25.42578125" bestFit="1" customWidth="1"/>
    <col min="5" max="5" width="33" customWidth="1"/>
    <col min="6" max="6" width="20.7109375" customWidth="1"/>
    <col min="7" max="7" width="19.5703125" customWidth="1"/>
    <col min="8" max="8" width="12.28515625" bestFit="1" customWidth="1"/>
  </cols>
  <sheetData>
    <row r="1" spans="1:19" s="1" customFormat="1" ht="21.75" customHeight="1" thickBot="1" x14ac:dyDescent="0.4">
      <c r="A1" s="38"/>
      <c r="B1" s="39"/>
      <c r="C1" s="35" t="s">
        <v>19</v>
      </c>
      <c r="D1" s="23" t="s">
        <v>20</v>
      </c>
      <c r="E1" s="24" t="s">
        <v>21</v>
      </c>
      <c r="F1" s="11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18" customHeight="1" thickBot="1" x14ac:dyDescent="0.4">
      <c r="A2" s="29" t="s">
        <v>22</v>
      </c>
      <c r="B2" s="30">
        <v>2133333.33</v>
      </c>
      <c r="C2" s="28">
        <f>B2*25%</f>
        <v>533333.33250000002</v>
      </c>
      <c r="D2" s="20">
        <f>B2-C2</f>
        <v>1599999.9975000001</v>
      </c>
      <c r="E2" s="21">
        <f>D2*25%</f>
        <v>399999.99937500001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.25" customHeight="1" thickBot="1" x14ac:dyDescent="0.3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3.25" thickBot="1" x14ac:dyDescent="0.5">
      <c r="A4" s="4"/>
      <c r="B4" s="5"/>
      <c r="C4" s="4"/>
      <c r="D4" s="4"/>
      <c r="E4" s="31" t="s">
        <v>25</v>
      </c>
      <c r="F4" s="32">
        <f>E2/C15</f>
        <v>0.16666666640625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2" customFormat="1" ht="24" thickBot="1" x14ac:dyDescent="0.4">
      <c r="A5" s="18" t="s">
        <v>0</v>
      </c>
      <c r="B5" s="19" t="s">
        <v>1</v>
      </c>
      <c r="C5" s="19" t="s">
        <v>23</v>
      </c>
      <c r="D5" s="19" t="s">
        <v>24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7.25" x14ac:dyDescent="0.35">
      <c r="A6" s="15">
        <v>1</v>
      </c>
      <c r="B6" s="25" t="s">
        <v>3</v>
      </c>
      <c r="C6" s="16">
        <v>10000</v>
      </c>
      <c r="D6" s="17">
        <f>C6*$F$4</f>
        <v>1666.6666640624999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7.25" x14ac:dyDescent="0.35">
      <c r="A7" s="7">
        <v>2</v>
      </c>
      <c r="B7" s="26" t="s">
        <v>4</v>
      </c>
      <c r="C7" s="8">
        <v>1000</v>
      </c>
      <c r="D7" s="17">
        <f t="shared" ref="D7:D14" si="0">C7*$F$4</f>
        <v>166.66666640624999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7.25" x14ac:dyDescent="0.35">
      <c r="A8" s="7">
        <v>3</v>
      </c>
      <c r="B8" s="26" t="s">
        <v>5</v>
      </c>
      <c r="C8" s="8">
        <v>400</v>
      </c>
      <c r="D8" s="17">
        <f t="shared" si="0"/>
        <v>66.666666562499998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7.25" x14ac:dyDescent="0.35">
      <c r="A9" s="7">
        <v>4</v>
      </c>
      <c r="B9" s="26" t="s">
        <v>6</v>
      </c>
      <c r="C9" s="8">
        <v>14000</v>
      </c>
      <c r="D9" s="17">
        <f t="shared" si="0"/>
        <v>2333.3333296874998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7.25" x14ac:dyDescent="0.35">
      <c r="A10" s="7">
        <v>5</v>
      </c>
      <c r="B10" s="26" t="s">
        <v>7</v>
      </c>
      <c r="C10" s="8">
        <v>0</v>
      </c>
      <c r="D10" s="17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7.25" x14ac:dyDescent="0.35">
      <c r="A11" s="7">
        <v>6</v>
      </c>
      <c r="B11" s="26" t="s">
        <v>8</v>
      </c>
      <c r="C11" s="8">
        <v>500</v>
      </c>
      <c r="D11" s="17">
        <f t="shared" si="0"/>
        <v>83.333333203124994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7.25" x14ac:dyDescent="0.35">
      <c r="A12" s="7">
        <v>7</v>
      </c>
      <c r="B12" s="26" t="s">
        <v>9</v>
      </c>
      <c r="C12" s="8">
        <v>50000</v>
      </c>
      <c r="D12" s="17">
        <f t="shared" si="0"/>
        <v>8333.3333203125003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7.25" x14ac:dyDescent="0.35">
      <c r="A13" s="7">
        <v>8</v>
      </c>
      <c r="B13" s="26" t="s">
        <v>10</v>
      </c>
      <c r="C13" s="8">
        <v>110000</v>
      </c>
      <c r="D13" s="17">
        <f t="shared" si="0"/>
        <v>18333.333304687501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8" thickBot="1" x14ac:dyDescent="0.4">
      <c r="A14" s="7">
        <v>9</v>
      </c>
      <c r="B14" s="27" t="s">
        <v>18</v>
      </c>
      <c r="C14" s="9">
        <f>2400000-(SUM(C6:C13))</f>
        <v>2214100</v>
      </c>
      <c r="D14" s="17">
        <f t="shared" si="0"/>
        <v>369016.66609007813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8" thickBot="1" x14ac:dyDescent="0.4">
      <c r="A15" s="4"/>
      <c r="B15" s="34" t="s">
        <v>11</v>
      </c>
      <c r="C15" s="33">
        <f>SUM(C6:C14)</f>
        <v>2400000</v>
      </c>
      <c r="D15" s="33">
        <f>SUM(D6:D14)</f>
        <v>399999.99937500001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FD1BF-0A29-45BC-A88D-33B1E35D906B}">
  <dimension ref="A1:S27"/>
  <sheetViews>
    <sheetView workbookViewId="0">
      <selection activeCell="D9" sqref="D9"/>
    </sheetView>
  </sheetViews>
  <sheetFormatPr defaultRowHeight="15" x14ac:dyDescent="0.25"/>
  <cols>
    <col min="1" max="1" width="11" customWidth="1"/>
    <col min="2" max="2" width="19.5703125" customWidth="1"/>
    <col min="3" max="3" width="27.140625" customWidth="1"/>
    <col min="4" max="4" width="25.42578125" bestFit="1" customWidth="1"/>
    <col min="5" max="5" width="33" customWidth="1"/>
    <col min="6" max="6" width="20.7109375" customWidth="1"/>
    <col min="7" max="7" width="19.5703125" customWidth="1"/>
    <col min="8" max="8" width="12.28515625" bestFit="1" customWidth="1"/>
  </cols>
  <sheetData>
    <row r="1" spans="1:19" s="1" customFormat="1" ht="21.75" customHeight="1" thickBot="1" x14ac:dyDescent="0.4">
      <c r="A1" s="38"/>
      <c r="B1" s="39"/>
      <c r="C1" s="22" t="s">
        <v>19</v>
      </c>
      <c r="D1" s="23" t="s">
        <v>20</v>
      </c>
      <c r="E1" s="24" t="s">
        <v>21</v>
      </c>
      <c r="F1" s="11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18" customHeight="1" thickBot="1" x14ac:dyDescent="0.4">
      <c r="A2" s="29" t="s">
        <v>22</v>
      </c>
      <c r="B2" s="30">
        <v>2666667.66</v>
      </c>
      <c r="C2" s="28">
        <f>B2*25%</f>
        <v>666666.91500000004</v>
      </c>
      <c r="D2" s="20">
        <f>B2-C2</f>
        <v>2000000.7450000001</v>
      </c>
      <c r="E2" s="21">
        <f>D2*25%</f>
        <v>500000.18625000003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.25" customHeight="1" thickBot="1" x14ac:dyDescent="0.3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3.25" thickBot="1" x14ac:dyDescent="0.5">
      <c r="A4" s="4"/>
      <c r="B4" s="5"/>
      <c r="C4" s="4"/>
      <c r="D4" s="4"/>
      <c r="E4" s="31" t="s">
        <v>15</v>
      </c>
      <c r="F4" s="32">
        <f>E2/C15</f>
        <v>8.333336437500001E-2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2" customFormat="1" ht="24" thickBot="1" x14ac:dyDescent="0.4">
      <c r="A5" s="18" t="s">
        <v>0</v>
      </c>
      <c r="B5" s="19" t="s">
        <v>1</v>
      </c>
      <c r="C5" s="19" t="s">
        <v>27</v>
      </c>
      <c r="D5" s="19" t="s">
        <v>24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7.25" x14ac:dyDescent="0.35">
      <c r="A6" s="15">
        <v>1</v>
      </c>
      <c r="B6" s="25" t="s">
        <v>3</v>
      </c>
      <c r="C6" s="16">
        <v>10000</v>
      </c>
      <c r="D6" s="17">
        <f>C6*$F$4</f>
        <v>833.33364375000008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7.25" x14ac:dyDescent="0.35">
      <c r="A7" s="7">
        <v>2</v>
      </c>
      <c r="B7" s="26" t="s">
        <v>4</v>
      </c>
      <c r="C7" s="8">
        <v>120000</v>
      </c>
      <c r="D7" s="17">
        <f t="shared" ref="D7:D14" si="0">C7*$F$4</f>
        <v>10000.003725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7.25" x14ac:dyDescent="0.35">
      <c r="A8" s="7">
        <v>3</v>
      </c>
      <c r="B8" s="26" t="s">
        <v>5</v>
      </c>
      <c r="C8" s="8">
        <v>400</v>
      </c>
      <c r="D8" s="17">
        <f t="shared" si="0"/>
        <v>33.333345750000007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7.25" x14ac:dyDescent="0.35">
      <c r="A9" s="7">
        <v>4</v>
      </c>
      <c r="B9" s="26" t="s">
        <v>6</v>
      </c>
      <c r="C9" s="8">
        <v>14000</v>
      </c>
      <c r="D9" s="17">
        <f t="shared" si="0"/>
        <v>1166.6671012500001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7.25" x14ac:dyDescent="0.35">
      <c r="A10" s="7">
        <v>5</v>
      </c>
      <c r="B10" s="26" t="s">
        <v>7</v>
      </c>
      <c r="C10" s="8">
        <v>0</v>
      </c>
      <c r="D10" s="17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7.25" x14ac:dyDescent="0.35">
      <c r="A11" s="7">
        <v>6</v>
      </c>
      <c r="B11" s="26" t="s">
        <v>8</v>
      </c>
      <c r="C11" s="8">
        <v>450000</v>
      </c>
      <c r="D11" s="17">
        <f t="shared" si="0"/>
        <v>37500.013968750005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7.25" x14ac:dyDescent="0.35">
      <c r="A12" s="7">
        <v>7</v>
      </c>
      <c r="B12" s="26" t="s">
        <v>9</v>
      </c>
      <c r="C12" s="8">
        <v>50000</v>
      </c>
      <c r="D12" s="17">
        <f t="shared" si="0"/>
        <v>4166.668218750001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7.25" x14ac:dyDescent="0.35">
      <c r="A13" s="7">
        <v>8</v>
      </c>
      <c r="B13" s="26" t="s">
        <v>10</v>
      </c>
      <c r="C13" s="8">
        <v>230000</v>
      </c>
      <c r="D13" s="17">
        <f t="shared" si="0"/>
        <v>19166.673806250001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8" thickBot="1" x14ac:dyDescent="0.4">
      <c r="A14" s="7">
        <v>9</v>
      </c>
      <c r="B14" s="27" t="s">
        <v>18</v>
      </c>
      <c r="C14" s="9">
        <f>6000000-(SUM(C6:C13))</f>
        <v>5125600</v>
      </c>
      <c r="D14" s="17">
        <f t="shared" si="0"/>
        <v>427133.49244050006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8" thickBot="1" x14ac:dyDescent="0.4">
      <c r="A15" s="4"/>
      <c r="B15" s="34" t="s">
        <v>11</v>
      </c>
      <c r="C15" s="33">
        <f>SUM(C6:C14)</f>
        <v>6000000</v>
      </c>
      <c r="D15" s="33">
        <f>SUM(D6:D14)</f>
        <v>500000.18625000003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</sheetData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08BA0-CE15-4E88-A502-65828E4AA6C6}">
  <dimension ref="A1:S27"/>
  <sheetViews>
    <sheetView zoomScale="90" zoomScaleNormal="90" workbookViewId="0">
      <selection activeCell="D9" sqref="D9"/>
    </sheetView>
  </sheetViews>
  <sheetFormatPr defaultRowHeight="15" x14ac:dyDescent="0.25"/>
  <cols>
    <col min="1" max="1" width="11" customWidth="1"/>
    <col min="2" max="2" width="19.5703125" customWidth="1"/>
    <col min="3" max="3" width="27.140625" customWidth="1"/>
    <col min="4" max="4" width="25.42578125" bestFit="1" customWidth="1"/>
    <col min="5" max="5" width="33" customWidth="1"/>
    <col min="6" max="6" width="20.7109375" customWidth="1"/>
    <col min="7" max="7" width="19.5703125" customWidth="1"/>
    <col min="8" max="8" width="12.28515625" bestFit="1" customWidth="1"/>
  </cols>
  <sheetData>
    <row r="1" spans="1:19" s="1" customFormat="1" ht="21.75" customHeight="1" thickBot="1" x14ac:dyDescent="0.4">
      <c r="A1" s="38"/>
      <c r="B1" s="39"/>
      <c r="C1" s="22" t="s">
        <v>19</v>
      </c>
      <c r="D1" s="23" t="s">
        <v>20</v>
      </c>
      <c r="E1" s="24" t="s">
        <v>21</v>
      </c>
      <c r="F1" s="11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18" customHeight="1" thickBot="1" x14ac:dyDescent="0.4">
      <c r="A2" s="29" t="s">
        <v>22</v>
      </c>
      <c r="B2" s="30">
        <v>3200000</v>
      </c>
      <c r="C2" s="28">
        <f>B2*25%</f>
        <v>800000</v>
      </c>
      <c r="D2" s="20">
        <f>B2-C2</f>
        <v>2400000</v>
      </c>
      <c r="E2" s="21">
        <f>D2*25%</f>
        <v>600000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.25" customHeight="1" thickBot="1" x14ac:dyDescent="0.3">
      <c r="A3" s="4"/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23.25" thickBot="1" x14ac:dyDescent="0.5">
      <c r="A4" s="4"/>
      <c r="B4" s="5"/>
      <c r="C4" s="4"/>
      <c r="D4" s="4"/>
      <c r="E4" s="31" t="s">
        <v>25</v>
      </c>
      <c r="F4" s="32">
        <f>E2/C15</f>
        <v>1.8461538461538463E-2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s="2" customFormat="1" ht="24" thickBot="1" x14ac:dyDescent="0.4">
      <c r="A5" s="18" t="s">
        <v>0</v>
      </c>
      <c r="B5" s="19" t="s">
        <v>1</v>
      </c>
      <c r="C5" s="19" t="s">
        <v>26</v>
      </c>
      <c r="D5" s="19" t="s">
        <v>24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17.25" x14ac:dyDescent="0.35">
      <c r="A6" s="15">
        <v>1</v>
      </c>
      <c r="B6" s="25" t="s">
        <v>3</v>
      </c>
      <c r="C6" s="16">
        <v>325000</v>
      </c>
      <c r="D6" s="17">
        <f>C6*$F$4</f>
        <v>6000.0000000000009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17.25" x14ac:dyDescent="0.35">
      <c r="A7" s="7">
        <v>2</v>
      </c>
      <c r="B7" s="26" t="s">
        <v>4</v>
      </c>
      <c r="C7" s="8">
        <v>300000</v>
      </c>
      <c r="D7" s="17">
        <f t="shared" ref="D7:D14" si="0">C7*$F$4</f>
        <v>5538.461538461539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</row>
    <row r="8" spans="1:19" ht="17.25" x14ac:dyDescent="0.35">
      <c r="A8" s="7">
        <v>3</v>
      </c>
      <c r="B8" s="26" t="s">
        <v>5</v>
      </c>
      <c r="C8" s="8">
        <v>400000</v>
      </c>
      <c r="D8" s="17">
        <f t="shared" si="0"/>
        <v>7384.6153846153857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</row>
    <row r="9" spans="1:19" ht="17.25" x14ac:dyDescent="0.35">
      <c r="A9" s="7">
        <v>4</v>
      </c>
      <c r="B9" s="26" t="s">
        <v>6</v>
      </c>
      <c r="C9" s="8">
        <v>25000</v>
      </c>
      <c r="D9" s="17">
        <f t="shared" si="0"/>
        <v>461.5384615384616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</row>
    <row r="10" spans="1:19" ht="17.25" x14ac:dyDescent="0.35">
      <c r="A10" s="7">
        <v>5</v>
      </c>
      <c r="B10" s="26" t="s">
        <v>7</v>
      </c>
      <c r="C10" s="8">
        <v>0</v>
      </c>
      <c r="D10" s="17">
        <f t="shared" si="0"/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  <row r="11" spans="1:19" ht="17.25" x14ac:dyDescent="0.35">
      <c r="A11" s="7">
        <v>6</v>
      </c>
      <c r="B11" s="26" t="s">
        <v>8</v>
      </c>
      <c r="C11" s="8">
        <v>300000</v>
      </c>
      <c r="D11" s="17">
        <f t="shared" si="0"/>
        <v>5538.461538461539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</row>
    <row r="12" spans="1:19" ht="17.25" x14ac:dyDescent="0.35">
      <c r="A12" s="7">
        <v>7</v>
      </c>
      <c r="B12" s="26" t="s">
        <v>9</v>
      </c>
      <c r="C12" s="8">
        <v>700000</v>
      </c>
      <c r="D12" s="17">
        <f t="shared" si="0"/>
        <v>12923.076923076924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7.25" x14ac:dyDescent="0.35">
      <c r="A13" s="7">
        <v>8</v>
      </c>
      <c r="B13" s="26" t="s">
        <v>10</v>
      </c>
      <c r="C13" s="8">
        <v>10000</v>
      </c>
      <c r="D13" s="17">
        <f t="shared" si="0"/>
        <v>184.61538461538464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ht="18" thickBot="1" x14ac:dyDescent="0.4">
      <c r="A14" s="7">
        <v>9</v>
      </c>
      <c r="B14" s="27" t="s">
        <v>18</v>
      </c>
      <c r="C14" s="9">
        <f>32500000-(SUM(C6:C13))</f>
        <v>30440000</v>
      </c>
      <c r="D14" s="17">
        <f t="shared" si="0"/>
        <v>561969.23076923087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</row>
    <row r="15" spans="1:19" ht="18" thickBot="1" x14ac:dyDescent="0.4">
      <c r="A15" s="4"/>
      <c r="B15" s="34" t="s">
        <v>11</v>
      </c>
      <c r="C15" s="33">
        <f>SUM(C6:C14)</f>
        <v>32500000</v>
      </c>
      <c r="D15" s="33">
        <f>SUM(D6:D14)</f>
        <v>600000.00000000012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1:19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1:19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1:19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1:19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</row>
    <row r="20" spans="1:1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</row>
    <row r="27" spans="1:19" x14ac:dyDescent="0.25"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</sheetData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selection activeCell="D13" sqref="D13"/>
    </sheetView>
  </sheetViews>
  <sheetFormatPr defaultRowHeight="15" x14ac:dyDescent="0.25"/>
  <cols>
    <col min="1" max="1" width="11" customWidth="1"/>
    <col min="2" max="2" width="19.5703125" customWidth="1"/>
    <col min="3" max="3" width="27.140625" customWidth="1"/>
    <col min="4" max="4" width="25.42578125" bestFit="1" customWidth="1"/>
    <col min="5" max="5" width="33" customWidth="1"/>
    <col min="7" max="7" width="19.5703125" customWidth="1"/>
    <col min="8" max="8" width="12.28515625" bestFit="1" customWidth="1"/>
  </cols>
  <sheetData>
    <row r="1" spans="1:19" s="1" customFormat="1" ht="21.75" customHeight="1" thickBot="1" x14ac:dyDescent="0.4">
      <c r="A1" s="38"/>
      <c r="B1" s="39"/>
      <c r="C1" s="22" t="s">
        <v>19</v>
      </c>
      <c r="D1" s="23" t="s">
        <v>20</v>
      </c>
      <c r="E1" s="24" t="s">
        <v>21</v>
      </c>
      <c r="F1" s="5"/>
      <c r="G1" s="5"/>
      <c r="H1" s="11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8" customHeight="1" thickBot="1" x14ac:dyDescent="0.4">
      <c r="A2" s="29" t="s">
        <v>22</v>
      </c>
      <c r="B2" s="30">
        <v>3200000</v>
      </c>
      <c r="C2" s="28">
        <f>B2*25%</f>
        <v>800000</v>
      </c>
      <c r="D2" s="20">
        <f>B2-C2</f>
        <v>2400000</v>
      </c>
      <c r="E2" s="21">
        <f>D2*25%</f>
        <v>600000</v>
      </c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4.25" customHeight="1" thickBot="1" x14ac:dyDescent="0.3">
      <c r="A3" s="4"/>
      <c r="B3" s="5"/>
      <c r="C3" s="4"/>
      <c r="D3" s="4"/>
      <c r="E3" s="4"/>
      <c r="F3" s="52" t="s">
        <v>15</v>
      </c>
      <c r="G3" s="53"/>
      <c r="H3" s="4"/>
      <c r="I3" s="4"/>
      <c r="J3" s="4"/>
      <c r="K3" s="4"/>
      <c r="L3" s="4"/>
      <c r="M3" s="4"/>
    </row>
    <row r="4" spans="1:19" ht="18" thickBot="1" x14ac:dyDescent="0.4">
      <c r="A4" s="4"/>
      <c r="B4" s="5"/>
      <c r="C4" s="48" t="s">
        <v>13</v>
      </c>
      <c r="D4" s="49"/>
      <c r="E4" s="3">
        <f>E2*0.4</f>
        <v>240000</v>
      </c>
      <c r="F4" s="54">
        <f>E4/C17</f>
        <v>3.7499999999999999E-2</v>
      </c>
      <c r="G4" s="55"/>
      <c r="H4" s="4"/>
      <c r="I4" s="4"/>
      <c r="J4" s="4"/>
      <c r="K4" s="4"/>
      <c r="L4" s="4"/>
      <c r="M4" s="4"/>
    </row>
    <row r="5" spans="1:19" ht="18" thickBot="1" x14ac:dyDescent="0.4">
      <c r="A5" s="4"/>
      <c r="B5" s="5"/>
      <c r="C5" s="50" t="s">
        <v>12</v>
      </c>
      <c r="D5" s="51"/>
      <c r="E5" s="36">
        <f>E2*0.6</f>
        <v>360000</v>
      </c>
      <c r="F5" s="56">
        <f>E5/E17</f>
        <v>2.7692307692307693E-2</v>
      </c>
      <c r="G5" s="57"/>
      <c r="H5" s="4"/>
      <c r="I5" s="4"/>
      <c r="J5" s="4"/>
      <c r="K5" s="4"/>
      <c r="L5" s="4"/>
      <c r="M5" s="4"/>
    </row>
    <row r="6" spans="1:19" ht="15.75" thickBot="1" x14ac:dyDescent="0.3">
      <c r="A6" s="4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9" s="2" customFormat="1" ht="24" thickBot="1" x14ac:dyDescent="0.4">
      <c r="A7" s="18" t="s">
        <v>0</v>
      </c>
      <c r="B7" s="19" t="s">
        <v>1</v>
      </c>
      <c r="C7" s="19" t="s">
        <v>2</v>
      </c>
      <c r="D7" s="19" t="s">
        <v>14</v>
      </c>
      <c r="E7" s="19" t="s">
        <v>16</v>
      </c>
      <c r="F7" s="46" t="s">
        <v>17</v>
      </c>
      <c r="G7" s="47"/>
      <c r="H7" s="6"/>
      <c r="I7" s="6"/>
      <c r="J7" s="6"/>
      <c r="K7" s="6"/>
      <c r="L7" s="6"/>
      <c r="M7" s="6"/>
    </row>
    <row r="8" spans="1:19" ht="17.25" x14ac:dyDescent="0.35">
      <c r="A8" s="15">
        <v>1</v>
      </c>
      <c r="B8" s="25" t="s">
        <v>3</v>
      </c>
      <c r="C8" s="16">
        <v>45000</v>
      </c>
      <c r="D8" s="17">
        <f>C8*$F$4</f>
        <v>1687.5</v>
      </c>
      <c r="E8" s="16">
        <v>90000</v>
      </c>
      <c r="F8" s="44">
        <f>E8*$F$5</f>
        <v>2492.3076923076924</v>
      </c>
      <c r="G8" s="45"/>
      <c r="H8" s="4"/>
      <c r="I8" s="4"/>
      <c r="J8" s="4"/>
      <c r="K8" s="4"/>
      <c r="L8" s="4"/>
      <c r="M8" s="4"/>
    </row>
    <row r="9" spans="1:19" ht="17.25" x14ac:dyDescent="0.35">
      <c r="A9" s="7">
        <v>2</v>
      </c>
      <c r="B9" s="26" t="s">
        <v>4</v>
      </c>
      <c r="C9" s="8">
        <v>5000</v>
      </c>
      <c r="D9" s="10">
        <f t="shared" ref="D9:D16" si="0">C9*$F$4</f>
        <v>187.5</v>
      </c>
      <c r="E9" s="8">
        <v>150000</v>
      </c>
      <c r="F9" s="40">
        <f t="shared" ref="F9:F16" si="1">E9*$F$5</f>
        <v>4153.8461538461543</v>
      </c>
      <c r="G9" s="41"/>
      <c r="H9" s="4"/>
      <c r="I9" s="4"/>
      <c r="J9" s="4"/>
      <c r="K9" s="4"/>
      <c r="L9" s="4"/>
      <c r="M9" s="4"/>
    </row>
    <row r="10" spans="1:19" ht="17.25" x14ac:dyDescent="0.35">
      <c r="A10" s="7">
        <v>3</v>
      </c>
      <c r="B10" s="26" t="s">
        <v>5</v>
      </c>
      <c r="C10" s="8">
        <v>78000</v>
      </c>
      <c r="D10" s="10">
        <f t="shared" si="0"/>
        <v>2925</v>
      </c>
      <c r="E10" s="8">
        <v>89000</v>
      </c>
      <c r="F10" s="40">
        <f t="shared" si="1"/>
        <v>2464.6153846153848</v>
      </c>
      <c r="G10" s="41"/>
      <c r="H10" s="4"/>
      <c r="I10" s="4"/>
      <c r="J10" s="4"/>
      <c r="K10" s="4"/>
      <c r="L10" s="4"/>
      <c r="M10" s="4"/>
    </row>
    <row r="11" spans="1:19" ht="17.25" x14ac:dyDescent="0.35">
      <c r="A11" s="7">
        <v>4</v>
      </c>
      <c r="B11" s="26" t="s">
        <v>6</v>
      </c>
      <c r="C11" s="8">
        <v>15</v>
      </c>
      <c r="D11" s="10">
        <f t="shared" si="0"/>
        <v>0.5625</v>
      </c>
      <c r="E11" s="8">
        <v>0</v>
      </c>
      <c r="F11" s="40">
        <f t="shared" si="1"/>
        <v>0</v>
      </c>
      <c r="G11" s="41"/>
      <c r="H11" s="4"/>
      <c r="I11" s="4"/>
      <c r="J11" s="4"/>
      <c r="K11" s="4"/>
      <c r="L11" s="4"/>
      <c r="M11" s="4"/>
    </row>
    <row r="12" spans="1:19" ht="17.25" x14ac:dyDescent="0.35">
      <c r="A12" s="7">
        <v>5</v>
      </c>
      <c r="B12" s="26" t="s">
        <v>7</v>
      </c>
      <c r="C12" s="8">
        <v>34000</v>
      </c>
      <c r="D12" s="10">
        <f t="shared" si="0"/>
        <v>1275</v>
      </c>
      <c r="E12" s="8">
        <v>0</v>
      </c>
      <c r="F12" s="40">
        <f t="shared" si="1"/>
        <v>0</v>
      </c>
      <c r="G12" s="41"/>
      <c r="H12" s="4"/>
      <c r="I12" s="4"/>
      <c r="J12" s="4"/>
      <c r="K12" s="4"/>
      <c r="L12" s="4"/>
      <c r="M12" s="4"/>
    </row>
    <row r="13" spans="1:19" ht="17.25" x14ac:dyDescent="0.35">
      <c r="A13" s="7">
        <v>6</v>
      </c>
      <c r="B13" s="26" t="s">
        <v>8</v>
      </c>
      <c r="C13" s="8">
        <v>300</v>
      </c>
      <c r="D13" s="10">
        <f t="shared" si="0"/>
        <v>11.25</v>
      </c>
      <c r="E13" s="8">
        <v>56000</v>
      </c>
      <c r="F13" s="40">
        <f t="shared" si="1"/>
        <v>1550.7692307692307</v>
      </c>
      <c r="G13" s="41"/>
      <c r="H13" s="4"/>
      <c r="I13" s="4"/>
      <c r="J13" s="4"/>
      <c r="K13" s="4"/>
      <c r="L13" s="4"/>
      <c r="M13" s="4"/>
    </row>
    <row r="14" spans="1:19" ht="17.25" x14ac:dyDescent="0.35">
      <c r="A14" s="7">
        <v>7</v>
      </c>
      <c r="B14" s="26" t="s">
        <v>9</v>
      </c>
      <c r="C14" s="8">
        <v>12000</v>
      </c>
      <c r="D14" s="10">
        <f t="shared" si="0"/>
        <v>450</v>
      </c>
      <c r="E14" s="8">
        <v>400000</v>
      </c>
      <c r="F14" s="40">
        <f t="shared" si="1"/>
        <v>11076.923076923078</v>
      </c>
      <c r="G14" s="41"/>
      <c r="H14" s="4"/>
      <c r="I14" s="4"/>
      <c r="J14" s="4"/>
      <c r="K14" s="4"/>
      <c r="L14" s="4"/>
      <c r="M14" s="4"/>
    </row>
    <row r="15" spans="1:19" ht="17.25" x14ac:dyDescent="0.35">
      <c r="A15" s="7">
        <v>8</v>
      </c>
      <c r="B15" s="26" t="s">
        <v>10</v>
      </c>
      <c r="C15" s="8">
        <v>24000</v>
      </c>
      <c r="D15" s="10">
        <f t="shared" si="0"/>
        <v>900</v>
      </c>
      <c r="E15" s="8">
        <v>50000</v>
      </c>
      <c r="F15" s="40">
        <f t="shared" si="1"/>
        <v>1384.6153846153848</v>
      </c>
      <c r="G15" s="41"/>
      <c r="H15" s="4"/>
      <c r="I15" s="4"/>
      <c r="J15" s="4"/>
      <c r="K15" s="4"/>
      <c r="L15" s="4"/>
      <c r="M15" s="4"/>
    </row>
    <row r="16" spans="1:19" ht="18" thickBot="1" x14ac:dyDescent="0.4">
      <c r="A16" s="7">
        <v>9</v>
      </c>
      <c r="B16" s="27" t="s">
        <v>18</v>
      </c>
      <c r="C16" s="9">
        <f>6400000-(SUM(C8:C15))</f>
        <v>6201685</v>
      </c>
      <c r="D16" s="10">
        <f t="shared" si="0"/>
        <v>232563.1875</v>
      </c>
      <c r="E16" s="9">
        <f>13000000-(SUM(E8:E15))</f>
        <v>12165000</v>
      </c>
      <c r="F16" s="40">
        <f t="shared" si="1"/>
        <v>336876.92307692306</v>
      </c>
      <c r="G16" s="41"/>
      <c r="H16" s="4"/>
      <c r="I16" s="4"/>
      <c r="J16" s="4"/>
      <c r="K16" s="4"/>
      <c r="L16" s="4"/>
      <c r="M16" s="4"/>
    </row>
    <row r="17" spans="1:13" ht="18" thickBot="1" x14ac:dyDescent="0.4">
      <c r="A17" s="4"/>
      <c r="B17" s="12" t="s">
        <v>11</v>
      </c>
      <c r="C17" s="13">
        <f>SUM(C8:C16)</f>
        <v>6400000</v>
      </c>
      <c r="D17" s="14">
        <f>SUM(D8:D16)</f>
        <v>240000</v>
      </c>
      <c r="E17" s="37">
        <f>SUM(E8:E16)</f>
        <v>13000000</v>
      </c>
      <c r="F17" s="42">
        <f>SUM(F8:G16)</f>
        <v>360000</v>
      </c>
      <c r="G17" s="43"/>
      <c r="H17" s="4"/>
      <c r="I17" s="4"/>
      <c r="J17" s="4"/>
      <c r="K17" s="4"/>
      <c r="L17" s="4"/>
      <c r="M17" s="4"/>
    </row>
    <row r="18" spans="1:13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x14ac:dyDescent="0.25">
      <c r="A28" s="4"/>
      <c r="B28" s="4"/>
      <c r="C28" s="4"/>
      <c r="D28" s="4"/>
      <c r="E28" s="4"/>
      <c r="F28" s="4"/>
      <c r="G28" s="4"/>
    </row>
  </sheetData>
  <mergeCells count="17">
    <mergeCell ref="F7:G7"/>
    <mergeCell ref="A1:B1"/>
    <mergeCell ref="C4:D4"/>
    <mergeCell ref="C5:D5"/>
    <mergeCell ref="F3:G3"/>
    <mergeCell ref="F4:G4"/>
    <mergeCell ref="F5:G5"/>
    <mergeCell ref="F14:G14"/>
    <mergeCell ref="F15:G15"/>
    <mergeCell ref="F16:G16"/>
    <mergeCell ref="F17:G17"/>
    <mergeCell ref="F8:G8"/>
    <mergeCell ref="F9:G9"/>
    <mergeCell ref="F10:G10"/>
    <mergeCell ref="F11:G11"/>
    <mergeCell ref="F12:G12"/>
    <mergeCell ref="F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1.ProducersCoop</vt:lpstr>
      <vt:lpstr>2.ConsumerCoop</vt:lpstr>
      <vt:lpstr>3.LaborCoop</vt:lpstr>
      <vt:lpstr>4.SavingandCredit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Kiran Khatri</dc:creator>
  <cp:lastModifiedBy>NCBL Training</cp:lastModifiedBy>
  <dcterms:created xsi:type="dcterms:W3CDTF">2015-06-05T18:17:20Z</dcterms:created>
  <dcterms:modified xsi:type="dcterms:W3CDTF">2025-10-13T10:19:31Z</dcterms:modified>
</cp:coreProperties>
</file>